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codeName="{7A2D7E96-6E34-419A-AE5F-296B3A7E7977}"/>
  <workbookPr codeName="ThisWorkbook" defaultThemeVersion="153222"/>
  <mc:AlternateContent xmlns:mc="http://schemas.openxmlformats.org/markup-compatibility/2006">
    <mc:Choice Requires="x15">
      <x15ac:absPath xmlns:x15ac="http://schemas.microsoft.com/office/spreadsheetml/2010/11/ac" url="C:\Users\cwortmann2\Desktop\Nebraska\OFRA\Writing workshops\"/>
    </mc:Choice>
  </mc:AlternateContent>
  <workbookProtection workbookPassword="CA89" lockStructure="1"/>
  <bookViews>
    <workbookView xWindow="0" yWindow="0" windowWidth="12945" windowHeight="6960" tabRatio="615" activeTab="1"/>
  </bookViews>
  <sheets>
    <sheet name="Instructions" sheetId="2" r:id="rId1"/>
    <sheet name="Calibration" sheetId="1" r:id="rId2"/>
  </sheets>
  <definedNames>
    <definedName name="Density">Calibration!$W$8:$X$13</definedName>
    <definedName name="Volume">Calibration!$Q$9:$U$15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4" i="1" l="1"/>
  <c r="X21" i="1"/>
  <c r="F10" i="1"/>
  <c r="E10" i="1"/>
  <c r="D10" i="1"/>
  <c r="X23" i="1"/>
  <c r="X22" i="1"/>
  <c r="AA10" i="1" l="1"/>
  <c r="AA9" i="1"/>
  <c r="AA8" i="1"/>
  <c r="R13" i="1" l="1"/>
  <c r="R12" i="1"/>
  <c r="X20" i="1" l="1"/>
  <c r="D21" i="1" s="1"/>
  <c r="G11" i="1"/>
  <c r="D13" i="1"/>
  <c r="E18" i="1" l="1"/>
  <c r="D18" i="1"/>
  <c r="C21" i="1" l="1"/>
</calcChain>
</file>

<file path=xl/sharedStrings.xml><?xml version="1.0" encoding="utf-8"?>
<sst xmlns="http://schemas.openxmlformats.org/spreadsheetml/2006/main" count="56" uniqueCount="50">
  <si>
    <t>Volume</t>
  </si>
  <si>
    <t>Fertilizer type</t>
  </si>
  <si>
    <t>Fertilizer Rate</t>
  </si>
  <si>
    <t>Application Method</t>
  </si>
  <si>
    <t>CALIBRATION TOOL</t>
  </si>
  <si>
    <t xml:space="preserve">Water bottle lid </t>
  </si>
  <si>
    <t>Urea</t>
  </si>
  <si>
    <t>Triple Super phosphate</t>
  </si>
  <si>
    <t>Murate of potash</t>
  </si>
  <si>
    <t>Look up table for density</t>
  </si>
  <si>
    <t>Look up Table for Calculating Volume</t>
  </si>
  <si>
    <t xml:space="preserve">                 OFRA FERTILIZER </t>
  </si>
  <si>
    <t>Density, g/mL</t>
  </si>
  <si>
    <t>Volume, mL</t>
  </si>
  <si>
    <t xml:space="preserve">3. Select fertilizer from the dropdown in cell C14. This will access the fertilizer density which is used to calculate fertilizer weight in the container when level full. If the fertilizer of interest is not in the list, select other and enter the fertilizer density in cell D13. </t>
  </si>
  <si>
    <t>4. Enter fertilizer application rate in C16, and select units for rate, either kg/ha or kg/acre from dropdown in D16.</t>
  </si>
  <si>
    <t>5. Dropdown in C19 offers three application options. Depending on selection, information on distance between rows and/or between application points, or width of pass will be requested.</t>
  </si>
  <si>
    <t>6. The solution is given in D21 as to how many points or meters are covered per container.</t>
  </si>
  <si>
    <t>The OFRA Fertilizer Calibration Tool eases calibration for accurate fertilizer application.</t>
  </si>
  <si>
    <t>1. With first use: enable editing and enable content.</t>
  </si>
  <si>
    <t>Description</t>
  </si>
  <si>
    <t>Volume of round measuring unit</t>
  </si>
  <si>
    <t>Diameter, cm</t>
  </si>
  <si>
    <t>Width, cm</t>
  </si>
  <si>
    <t>Volume of square/rectangle measuring unit</t>
  </si>
  <si>
    <t>Length, cm</t>
  </si>
  <si>
    <t>Depth, cm</t>
  </si>
  <si>
    <t>Height, cm</t>
  </si>
  <si>
    <t>D10</t>
  </si>
  <si>
    <t>D11</t>
  </si>
  <si>
    <t>D12</t>
  </si>
  <si>
    <t>Look up table for application</t>
  </si>
  <si>
    <t>Point</t>
  </si>
  <si>
    <t>Band</t>
  </si>
  <si>
    <t>Broadcast</t>
  </si>
  <si>
    <t>Density</t>
  </si>
  <si>
    <t>Fertilizer Rate (kg/ha)</t>
  </si>
  <si>
    <t>Calculations</t>
  </si>
  <si>
    <t>band</t>
  </si>
  <si>
    <t>2. Provide information to determine the volume of the fertilizer application container. Three default options for Highland water bottles are given in the dropdown list in cell C11. The dropdown also offers options for round or rectangular containers. If one of these is selected, cells are created to enter the dimensions measured in cm.</t>
  </si>
  <si>
    <t>Changing default options for measuring units, the first 3 options in the drop downlist.</t>
  </si>
  <si>
    <t>1. unprotect in Review with password ofra</t>
  </si>
  <si>
    <t>3. Go to Review and protect the worksheet with password ofra.</t>
  </si>
  <si>
    <t>2. change the name and volume as appropriate in cells q9 to r11. This will change the name in the dropdown list. (Determine the volume by filling with water and then weighing the water. Grams of water is volume in mL.</t>
  </si>
  <si>
    <t>NPK 12-24-12</t>
  </si>
  <si>
    <t>kg/acre</t>
  </si>
  <si>
    <t>NPS 23-21-0-4</t>
  </si>
  <si>
    <t>Diammonium phosphate</t>
  </si>
  <si>
    <t xml:space="preserve"> </t>
  </si>
  <si>
    <t>2-cm highland bottle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</si>
</sst>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4" x14ac:knownFonts="1">
    <font>
      <sz val="11"/>
      <color theme="1"/>
      <name val="Calibri"/>
      <family val="2"/>
      <scheme val="minor"/>
    </font>
    <font>
      <b/>
      <sz val="22"/>
      <color theme="9" tint="-0.24994659260841701"/>
      <name val="Calibri"/>
      <family val="2"/>
      <scheme val="minor"/>
    </font>
    <font>
      <b/>
      <sz val="12"/>
      <color theme="9" tint="-0.24994659260841701"/>
      <name val="Calibri"/>
      <family val="2"/>
      <scheme val="minor"/>
    </font>
    <font>
      <b/>
      <sz val="11"/>
      <color theme="1"/>
      <name val="Calibri"/>
      <family val="2"/>
      <scheme val="minor"/>
    </font>
  </fonts>
  <fills count="6">
    <fill>
      <patternFill patternType="none"/>
    </fill>
    <fill>
      <patternFill patternType="gray125"/>
    </fill>
    <fill>
      <patternFill patternType="solid">
        <fgColor theme="0"/>
        <bgColor indexed="64"/>
      </patternFill>
    </fill>
    <fill>
      <patternFill patternType="solid">
        <fgColor theme="2"/>
        <bgColor indexed="64"/>
      </patternFill>
    </fill>
    <fill>
      <patternFill patternType="solid">
        <fgColor rgb="FF00B050"/>
        <bgColor indexed="64"/>
      </patternFill>
    </fill>
    <fill>
      <patternFill patternType="solid">
        <fgColor rgb="FFFFFF99"/>
        <bgColor indexed="64"/>
      </patternFill>
    </fill>
  </fills>
  <borders count="19">
    <border>
      <left/>
      <right/>
      <top/>
      <bottom/>
      <diagonal/>
    </border>
    <border>
      <left style="thick">
        <color theme="9"/>
      </left>
      <right/>
      <top style="thick">
        <color theme="9"/>
      </top>
      <bottom/>
      <diagonal/>
    </border>
    <border>
      <left/>
      <right/>
      <top style="thick">
        <color theme="9"/>
      </top>
      <bottom/>
      <diagonal/>
    </border>
    <border>
      <left/>
      <right style="thick">
        <color theme="9"/>
      </right>
      <top style="thick">
        <color theme="9"/>
      </top>
      <bottom/>
      <diagonal/>
    </border>
    <border>
      <left style="thick">
        <color theme="9"/>
      </left>
      <right/>
      <top/>
      <bottom/>
      <diagonal/>
    </border>
    <border>
      <left/>
      <right style="thick">
        <color theme="9"/>
      </right>
      <top/>
      <bottom/>
      <diagonal/>
    </border>
    <border>
      <left style="thick">
        <color theme="9"/>
      </left>
      <right/>
      <top/>
      <bottom style="thick">
        <color theme="9"/>
      </bottom>
      <diagonal/>
    </border>
    <border>
      <left/>
      <right/>
      <top/>
      <bottom style="thick">
        <color theme="9"/>
      </bottom>
      <diagonal/>
    </border>
    <border>
      <left/>
      <right style="thick">
        <color theme="9"/>
      </right>
      <top/>
      <bottom style="thick">
        <color theme="9"/>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s>
  <cellStyleXfs count="1">
    <xf numFmtId="0" fontId="0" fillId="0" borderId="0"/>
  </cellStyleXfs>
  <cellXfs count="54">
    <xf numFmtId="0" fontId="0" fillId="0" borderId="0" xfId="0"/>
    <xf numFmtId="0" fontId="0" fillId="2" borderId="0" xfId="0" applyFill="1" applyBorder="1" applyProtection="1">
      <protection locked="0"/>
    </xf>
    <xf numFmtId="0" fontId="0" fillId="2" borderId="0" xfId="0" applyFill="1" applyProtection="1">
      <protection locked="0"/>
    </xf>
    <xf numFmtId="0" fontId="0" fillId="2" borderId="4" xfId="0" applyFill="1" applyBorder="1" applyProtection="1">
      <protection locked="0"/>
    </xf>
    <xf numFmtId="0" fontId="0" fillId="2" borderId="5" xfId="0" applyFill="1" applyBorder="1" applyProtection="1">
      <protection locked="0"/>
    </xf>
    <xf numFmtId="0" fontId="0" fillId="4" borderId="0" xfId="0" applyFill="1" applyBorder="1" applyAlignment="1" applyProtection="1">
      <alignment horizontal="center"/>
      <protection locked="0"/>
    </xf>
    <xf numFmtId="0" fontId="0" fillId="3" borderId="0" xfId="0" applyFill="1" applyBorder="1" applyAlignment="1" applyProtection="1">
      <alignment horizontal="center"/>
      <protection locked="0"/>
    </xf>
    <xf numFmtId="0" fontId="0" fillId="2" borderId="0" xfId="0" applyNumberFormat="1" applyFill="1" applyProtection="1">
      <protection locked="0"/>
    </xf>
    <xf numFmtId="0" fontId="0" fillId="2" borderId="0" xfId="0" applyFill="1" applyBorder="1" applyAlignment="1" applyProtection="1">
      <protection locked="0"/>
    </xf>
    <xf numFmtId="0" fontId="0" fillId="4" borderId="0" xfId="0" applyFill="1" applyBorder="1" applyAlignment="1" applyProtection="1">
      <protection locked="0"/>
    </xf>
    <xf numFmtId="0" fontId="0" fillId="2" borderId="5" xfId="0" applyFill="1" applyBorder="1" applyAlignment="1" applyProtection="1">
      <protection locked="0"/>
    </xf>
    <xf numFmtId="0" fontId="0" fillId="3" borderId="0" xfId="0" applyFill="1" applyBorder="1" applyAlignment="1" applyProtection="1">
      <alignment horizontal="center" vertical="top"/>
      <protection locked="0"/>
    </xf>
    <xf numFmtId="0" fontId="0" fillId="0" borderId="4" xfId="0" applyBorder="1" applyProtection="1">
      <protection locked="0"/>
    </xf>
    <xf numFmtId="0" fontId="0" fillId="2" borderId="6" xfId="0" applyFill="1" applyBorder="1" applyProtection="1">
      <protection locked="0"/>
    </xf>
    <xf numFmtId="0" fontId="0" fillId="2" borderId="7" xfId="0" applyFill="1" applyBorder="1" applyProtection="1">
      <protection locked="0"/>
    </xf>
    <xf numFmtId="0" fontId="0" fillId="2" borderId="8" xfId="0" applyFill="1" applyBorder="1" applyProtection="1">
      <protection locked="0"/>
    </xf>
    <xf numFmtId="0" fontId="0" fillId="2" borderId="0" xfId="0" applyFill="1" applyBorder="1" applyAlignment="1" applyProtection="1">
      <alignment horizontal="center"/>
      <protection hidden="1"/>
    </xf>
    <xf numFmtId="0" fontId="0" fillId="2" borderId="5" xfId="0" applyFill="1" applyBorder="1" applyAlignment="1" applyProtection="1">
      <alignment horizontal="center"/>
      <protection hidden="1"/>
    </xf>
    <xf numFmtId="0" fontId="0" fillId="2" borderId="4" xfId="0" applyFill="1" applyBorder="1" applyProtection="1">
      <protection hidden="1"/>
    </xf>
    <xf numFmtId="0" fontId="0" fillId="0" borderId="0" xfId="0" applyProtection="1">
      <protection hidden="1"/>
    </xf>
    <xf numFmtId="0" fontId="0" fillId="2" borderId="0" xfId="0" applyFill="1" applyProtection="1">
      <protection hidden="1"/>
    </xf>
    <xf numFmtId="0" fontId="0" fillId="2" borderId="0" xfId="0" applyFill="1" applyBorder="1" applyProtection="1">
      <protection hidden="1"/>
    </xf>
    <xf numFmtId="0" fontId="0" fillId="0" borderId="0" xfId="0" applyFill="1" applyBorder="1" applyProtection="1">
      <protection hidden="1"/>
    </xf>
    <xf numFmtId="0" fontId="0" fillId="2" borderId="1" xfId="0" applyFill="1" applyBorder="1" applyProtection="1">
      <protection hidden="1"/>
    </xf>
    <xf numFmtId="0" fontId="0" fillId="2" borderId="2" xfId="0" applyFill="1" applyBorder="1" applyProtection="1">
      <protection hidden="1"/>
    </xf>
    <xf numFmtId="0" fontId="0" fillId="2" borderId="3" xfId="0" applyFill="1" applyBorder="1" applyProtection="1">
      <protection hidden="1"/>
    </xf>
    <xf numFmtId="0" fontId="0" fillId="2" borderId="5" xfId="0" applyFill="1" applyBorder="1" applyProtection="1">
      <protection hidden="1"/>
    </xf>
    <xf numFmtId="0" fontId="0" fillId="2" borderId="0" xfId="0" applyNumberFormat="1" applyFill="1" applyProtection="1">
      <protection hidden="1"/>
    </xf>
    <xf numFmtId="0" fontId="0" fillId="2" borderId="0" xfId="0" applyNumberFormat="1" applyFill="1" applyBorder="1" applyProtection="1">
      <protection hidden="1"/>
    </xf>
    <xf numFmtId="0" fontId="0" fillId="0" borderId="0" xfId="0" applyNumberFormat="1" applyProtection="1">
      <protection hidden="1"/>
    </xf>
    <xf numFmtId="0" fontId="0" fillId="0" borderId="0" xfId="0" applyAlignment="1" applyProtection="1">
      <alignment horizontal="center"/>
      <protection hidden="1"/>
    </xf>
    <xf numFmtId="0" fontId="1" fillId="0" borderId="0" xfId="0" applyFont="1" applyBorder="1" applyAlignment="1" applyProtection="1">
      <alignment horizontal="center" vertical="center"/>
      <protection hidden="1"/>
    </xf>
    <xf numFmtId="0" fontId="1" fillId="2" borderId="0" xfId="0" applyFont="1" applyFill="1" applyBorder="1" applyProtection="1">
      <protection hidden="1"/>
    </xf>
    <xf numFmtId="0" fontId="0" fillId="0" borderId="0" xfId="0" applyAlignment="1">
      <alignment wrapText="1"/>
    </xf>
    <xf numFmtId="0" fontId="2" fillId="0" borderId="0" xfId="0" applyFont="1"/>
    <xf numFmtId="0" fontId="0" fillId="4" borderId="0" xfId="0" applyFill="1" applyBorder="1" applyAlignment="1" applyProtection="1">
      <alignment horizontal="left"/>
      <protection locked="0"/>
    </xf>
    <xf numFmtId="0" fontId="3" fillId="0" borderId="0" xfId="0" applyFont="1" applyProtection="1">
      <protection hidden="1"/>
    </xf>
    <xf numFmtId="164" fontId="0" fillId="2" borderId="0" xfId="0" applyNumberFormat="1" applyFill="1" applyBorder="1" applyAlignment="1" applyProtection="1">
      <alignment horizontal="left"/>
      <protection hidden="1"/>
    </xf>
    <xf numFmtId="0" fontId="0" fillId="0" borderId="0" xfId="0" applyFill="1" applyProtection="1">
      <protection hidden="1"/>
    </xf>
    <xf numFmtId="0" fontId="0" fillId="0" borderId="0" xfId="0" applyNumberFormat="1" applyFill="1" applyBorder="1" applyAlignment="1" applyProtection="1">
      <alignment horizontal="right"/>
      <protection hidden="1"/>
    </xf>
    <xf numFmtId="0" fontId="0" fillId="0" borderId="0" xfId="0" applyNumberFormat="1" applyFill="1" applyBorder="1" applyProtection="1">
      <protection hidden="1"/>
    </xf>
    <xf numFmtId="164" fontId="0" fillId="0" borderId="0" xfId="0" applyNumberFormat="1" applyFill="1" applyBorder="1" applyProtection="1">
      <protection hidden="1"/>
    </xf>
    <xf numFmtId="0" fontId="0" fillId="5" borderId="9" xfId="0" applyFill="1" applyBorder="1" applyProtection="1">
      <protection hidden="1"/>
    </xf>
    <xf numFmtId="0" fontId="0" fillId="5" borderId="11" xfId="0" applyFill="1" applyBorder="1" applyProtection="1">
      <protection hidden="1"/>
    </xf>
    <xf numFmtId="0" fontId="0" fillId="5" borderId="0" xfId="0" applyFill="1" applyBorder="1" applyProtection="1">
      <protection hidden="1"/>
    </xf>
    <xf numFmtId="0" fontId="0" fillId="5" borderId="12" xfId="0" applyFill="1" applyBorder="1" applyProtection="1">
      <protection hidden="1"/>
    </xf>
    <xf numFmtId="0" fontId="0" fillId="5" borderId="13" xfId="0" applyFill="1" applyBorder="1" applyProtection="1">
      <protection hidden="1"/>
    </xf>
    <xf numFmtId="0" fontId="0" fillId="5" borderId="14" xfId="0" applyFill="1" applyBorder="1" applyProtection="1">
      <protection hidden="1"/>
    </xf>
    <xf numFmtId="0" fontId="0" fillId="5" borderId="15" xfId="0" applyFill="1" applyBorder="1" applyProtection="1">
      <protection hidden="1"/>
    </xf>
    <xf numFmtId="0" fontId="0" fillId="5" borderId="16" xfId="0" applyFill="1" applyBorder="1" applyProtection="1">
      <protection hidden="1"/>
    </xf>
    <xf numFmtId="0" fontId="0" fillId="5" borderId="17" xfId="0" applyFill="1" applyBorder="1" applyProtection="1">
      <protection hidden="1"/>
    </xf>
    <xf numFmtId="0" fontId="0" fillId="5" borderId="17" xfId="0" applyFill="1" applyBorder="1" applyAlignment="1" applyProtection="1">
      <alignment horizontal="center"/>
      <protection hidden="1"/>
    </xf>
    <xf numFmtId="0" fontId="0" fillId="5" borderId="18" xfId="0" applyFill="1" applyBorder="1" applyAlignment="1" applyProtection="1">
      <alignment horizontal="center"/>
      <protection hidden="1"/>
    </xf>
    <xf numFmtId="0" fontId="0" fillId="5" borderId="10" xfId="0" applyFill="1" applyBorder="1" applyProtection="1">
      <protection hidden="1"/>
    </xf>
  </cellXfs>
  <cellStyles count="1">
    <cellStyle name="Normal"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microsoft.com/office/2006/relationships/vbaProject" Target="vbaProject.bin"/><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3</xdr:row>
      <xdr:rowOff>0</xdr:rowOff>
    </xdr:from>
    <xdr:to>
      <xdr:col>2</xdr:col>
      <xdr:colOff>2255716</xdr:colOff>
      <xdr:row>7</xdr:row>
      <xdr:rowOff>110470</xdr:rowOff>
    </xdr:to>
    <xdr:pic>
      <xdr:nvPicPr>
        <xdr:cNvPr id="2" name="Picture 1"/>
        <xdr:cNvPicPr>
          <a:picLocks noChangeAspect="1"/>
        </xdr:cNvPicPr>
      </xdr:nvPicPr>
      <xdr:blipFill>
        <a:blip xmlns:r="http://schemas.openxmlformats.org/officeDocument/2006/relationships" r:embed="rId1"/>
        <a:stretch>
          <a:fillRect/>
        </a:stretch>
      </xdr:blipFill>
      <xdr:spPr>
        <a:xfrm>
          <a:off x="1552575" y="571500"/>
          <a:ext cx="2255716" cy="1237595"/>
        </a:xfrm>
        <a:prstGeom prst="rect">
          <a:avLst/>
        </a:prstGeom>
      </xdr:spPr>
    </xdr:pic>
    <xdr:clientData/>
  </xdr:twoCellAnchor>
  <xdr:twoCellAnchor>
    <xdr:from>
      <xdr:col>1</xdr:col>
      <xdr:colOff>0</xdr:colOff>
      <xdr:row>8</xdr:row>
      <xdr:rowOff>120650</xdr:rowOff>
    </xdr:from>
    <xdr:to>
      <xdr:col>7</xdr:col>
      <xdr:colOff>9525</xdr:colOff>
      <xdr:row>8</xdr:row>
      <xdr:rowOff>152400</xdr:rowOff>
    </xdr:to>
    <xdr:cxnSp macro="">
      <xdr:nvCxnSpPr>
        <xdr:cNvPr id="4" name="Straight Connector 3"/>
        <xdr:cNvCxnSpPr/>
      </xdr:nvCxnSpPr>
      <xdr:spPr>
        <a:xfrm>
          <a:off x="581025" y="2006600"/>
          <a:ext cx="8124825" cy="31750"/>
        </a:xfrm>
        <a:prstGeom prst="line">
          <a:avLst/>
        </a:prstGeom>
      </xdr:spPr>
      <xdr:style>
        <a:lnRef idx="3">
          <a:schemeClr val="accent6"/>
        </a:lnRef>
        <a:fillRef idx="0">
          <a:schemeClr val="accent6"/>
        </a:fillRef>
        <a:effectRef idx="2">
          <a:schemeClr val="accent6"/>
        </a:effectRef>
        <a:fontRef idx="minor">
          <a:schemeClr val="tx1"/>
        </a:fontRef>
      </xdr:style>
    </xdr:cxnSp>
    <xdr:clientData/>
  </xdr:twoCellAnchor>
  <xdr:twoCellAnchor>
    <xdr:from>
      <xdr:col>1</xdr:col>
      <xdr:colOff>28575</xdr:colOff>
      <xdr:row>19</xdr:row>
      <xdr:rowOff>123825</xdr:rowOff>
    </xdr:from>
    <xdr:to>
      <xdr:col>7</xdr:col>
      <xdr:colOff>34925</xdr:colOff>
      <xdr:row>19</xdr:row>
      <xdr:rowOff>123825</xdr:rowOff>
    </xdr:to>
    <xdr:cxnSp macro="">
      <xdr:nvCxnSpPr>
        <xdr:cNvPr id="8" name="Straight Connector 7"/>
        <xdr:cNvCxnSpPr/>
      </xdr:nvCxnSpPr>
      <xdr:spPr>
        <a:xfrm>
          <a:off x="609600" y="4152900"/>
          <a:ext cx="8426450" cy="0"/>
        </a:xfrm>
        <a:prstGeom prst="line">
          <a:avLst/>
        </a:prstGeom>
      </xdr:spPr>
      <xdr:style>
        <a:lnRef idx="3">
          <a:schemeClr val="accent6"/>
        </a:lnRef>
        <a:fillRef idx="0">
          <a:schemeClr val="accent6"/>
        </a:fillRef>
        <a:effectRef idx="2">
          <a:schemeClr val="accent6"/>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12"/>
  <sheetViews>
    <sheetView workbookViewId="0">
      <selection activeCell="A15" sqref="A15:A16"/>
    </sheetView>
  </sheetViews>
  <sheetFormatPr defaultRowHeight="15" x14ac:dyDescent="0.25"/>
  <cols>
    <col min="1" max="1" width="139.42578125" customWidth="1"/>
  </cols>
  <sheetData>
    <row r="1" spans="1:1" ht="15.75" x14ac:dyDescent="0.25">
      <c r="A1" s="34" t="s">
        <v>18</v>
      </c>
    </row>
    <row r="2" spans="1:1" x14ac:dyDescent="0.25">
      <c r="A2" t="s">
        <v>19</v>
      </c>
    </row>
    <row r="3" spans="1:1" ht="45" x14ac:dyDescent="0.25">
      <c r="A3" s="33" t="s">
        <v>39</v>
      </c>
    </row>
    <row r="4" spans="1:1" ht="30" x14ac:dyDescent="0.25">
      <c r="A4" s="33" t="s">
        <v>14</v>
      </c>
    </row>
    <row r="5" spans="1:1" x14ac:dyDescent="0.25">
      <c r="A5" s="33" t="s">
        <v>15</v>
      </c>
    </row>
    <row r="6" spans="1:1" ht="30" x14ac:dyDescent="0.25">
      <c r="A6" s="33" t="s">
        <v>16</v>
      </c>
    </row>
    <row r="7" spans="1:1" x14ac:dyDescent="0.25">
      <c r="A7" s="33" t="s">
        <v>17</v>
      </c>
    </row>
    <row r="9" spans="1:1" x14ac:dyDescent="0.25">
      <c r="A9" s="33" t="s">
        <v>40</v>
      </c>
    </row>
    <row r="10" spans="1:1" x14ac:dyDescent="0.25">
      <c r="A10" s="33" t="s">
        <v>41</v>
      </c>
    </row>
    <row r="11" spans="1:1" ht="30" x14ac:dyDescent="0.25">
      <c r="A11" s="33" t="s">
        <v>43</v>
      </c>
    </row>
    <row r="12" spans="1:1" x14ac:dyDescent="0.25">
      <c r="A12" s="33" t="s">
        <v>42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I39"/>
  <sheetViews>
    <sheetView showZeros="0" tabSelected="1" topLeftCell="D1" workbookViewId="0">
      <selection activeCell="E5" sqref="E5"/>
    </sheetView>
  </sheetViews>
  <sheetFormatPr defaultColWidth="8.7109375" defaultRowHeight="15" x14ac:dyDescent="0.25"/>
  <cols>
    <col min="1" max="1" width="8.7109375" style="19"/>
    <col min="2" max="2" width="23.28515625" style="19" customWidth="1"/>
    <col min="3" max="3" width="40" style="19" customWidth="1"/>
    <col min="4" max="4" width="20.7109375" style="19" customWidth="1"/>
    <col min="5" max="5" width="15.5703125" style="19" customWidth="1"/>
    <col min="6" max="6" width="13.5703125" style="19" customWidth="1"/>
    <col min="7" max="7" width="13.140625" style="19" customWidth="1"/>
    <col min="8" max="8" width="8.7109375" style="19"/>
    <col min="9" max="9" width="19.7109375" style="19" customWidth="1"/>
    <col min="10" max="13" width="8.7109375" style="19"/>
    <col min="14" max="14" width="18.7109375" style="19" customWidth="1"/>
    <col min="15" max="16" width="8.7109375" style="19"/>
    <col min="17" max="17" width="40.5703125" style="19" bestFit="1" customWidth="1"/>
    <col min="18" max="18" width="9.42578125" style="19" customWidth="1"/>
    <col min="19" max="19" width="10.5703125" style="19" bestFit="1" customWidth="1"/>
    <col min="20" max="20" width="12.85546875" style="19" bestFit="1" customWidth="1"/>
    <col min="21" max="21" width="10.42578125" style="19" bestFit="1" customWidth="1"/>
    <col min="22" max="22" width="8.7109375" style="19"/>
    <col min="23" max="23" width="26.28515625" style="19" customWidth="1"/>
    <col min="24" max="16384" width="8.7109375" style="19"/>
  </cols>
  <sheetData>
    <row r="1" spans="1:35" x14ac:dyDescent="0.25">
      <c r="A1" s="20"/>
      <c r="B1" s="21"/>
      <c r="C1" s="21"/>
      <c r="D1" s="21"/>
      <c r="E1" s="21"/>
      <c r="F1" s="21"/>
      <c r="G1" s="21"/>
      <c r="H1" s="21"/>
      <c r="I1" s="21"/>
      <c r="J1" s="21"/>
      <c r="K1" s="21"/>
      <c r="L1" s="21"/>
      <c r="M1" s="21"/>
      <c r="N1" s="21"/>
      <c r="O1" s="22"/>
    </row>
    <row r="2" spans="1:35" ht="15.75" thickBot="1" x14ac:dyDescent="0.3">
      <c r="A2" s="20"/>
      <c r="B2" s="21"/>
      <c r="C2" s="21"/>
      <c r="D2" s="21"/>
      <c r="E2" s="21"/>
      <c r="F2" s="21"/>
      <c r="G2" s="21"/>
      <c r="H2" s="21"/>
      <c r="I2" s="21"/>
      <c r="J2" s="21"/>
      <c r="K2" s="21"/>
      <c r="L2" s="21"/>
      <c r="M2" s="21"/>
      <c r="N2" s="21"/>
      <c r="O2" s="22"/>
    </row>
    <row r="3" spans="1:35" ht="15.75" thickTop="1" x14ac:dyDescent="0.25">
      <c r="A3" s="20"/>
      <c r="B3" s="23"/>
      <c r="C3" s="24"/>
      <c r="D3" s="24"/>
      <c r="E3" s="24"/>
      <c r="F3" s="24"/>
      <c r="G3" s="25"/>
      <c r="H3" s="21"/>
      <c r="I3" s="21"/>
      <c r="J3" s="21"/>
      <c r="K3" s="21"/>
      <c r="L3" s="21"/>
      <c r="M3" s="21"/>
      <c r="N3" s="21"/>
      <c r="O3" s="22"/>
    </row>
    <row r="4" spans="1:35" ht="28.5" x14ac:dyDescent="0.25">
      <c r="A4" s="20"/>
      <c r="B4" s="18"/>
      <c r="C4" s="21"/>
      <c r="D4" s="31" t="s">
        <v>11</v>
      </c>
      <c r="E4" s="21"/>
      <c r="F4" s="21"/>
      <c r="G4" s="26"/>
      <c r="H4" s="21"/>
      <c r="I4" s="21"/>
      <c r="J4" s="21"/>
      <c r="K4" s="21"/>
      <c r="L4" s="21"/>
      <c r="M4" s="21"/>
      <c r="N4" s="21"/>
      <c r="O4" s="22"/>
    </row>
    <row r="5" spans="1:35" ht="28.5" x14ac:dyDescent="0.45">
      <c r="A5" s="20"/>
      <c r="B5" s="18"/>
      <c r="C5" s="21" t="s">
        <v>4</v>
      </c>
      <c r="D5" s="32" t="s">
        <v>4</v>
      </c>
      <c r="E5" s="21"/>
      <c r="F5" s="21"/>
      <c r="G5" s="26"/>
      <c r="H5" s="21"/>
      <c r="I5" s="21"/>
      <c r="J5" s="21"/>
      <c r="K5" s="21"/>
      <c r="L5" s="21"/>
      <c r="M5" s="21"/>
      <c r="N5" s="21"/>
      <c r="O5" s="22"/>
    </row>
    <row r="6" spans="1:35" x14ac:dyDescent="0.25">
      <c r="A6" s="20"/>
      <c r="B6" s="18"/>
      <c r="C6" s="21"/>
      <c r="D6" s="21"/>
      <c r="E6" s="21"/>
      <c r="F6" s="21"/>
      <c r="G6" s="26"/>
      <c r="H6" s="21"/>
      <c r="I6" s="21"/>
      <c r="J6" s="21"/>
      <c r="K6" s="21"/>
      <c r="L6" s="21"/>
      <c r="M6" s="21"/>
      <c r="N6" s="21"/>
      <c r="O6" s="22"/>
    </row>
    <row r="7" spans="1:35" ht="15.75" thickBot="1" x14ac:dyDescent="0.3">
      <c r="A7" s="20"/>
      <c r="B7" s="18"/>
      <c r="C7" s="21"/>
      <c r="D7" s="21"/>
      <c r="E7" s="21"/>
      <c r="F7" s="21"/>
      <c r="G7" s="26"/>
      <c r="H7" s="21"/>
      <c r="I7" s="21"/>
      <c r="J7" s="21"/>
      <c r="K7" s="21"/>
      <c r="L7" s="21"/>
      <c r="M7" s="21"/>
      <c r="N7" s="21"/>
      <c r="O7" s="22"/>
      <c r="Q7" s="36" t="s">
        <v>10</v>
      </c>
      <c r="W7" s="36" t="s">
        <v>9</v>
      </c>
      <c r="Z7" s="36" t="s">
        <v>31</v>
      </c>
      <c r="AE7" s="28"/>
      <c r="AF7" s="28"/>
    </row>
    <row r="8" spans="1:35" ht="15.75" thickBot="1" x14ac:dyDescent="0.3">
      <c r="A8" s="2"/>
      <c r="B8" s="3"/>
      <c r="C8" s="1"/>
      <c r="D8" s="1"/>
      <c r="E8" s="1"/>
      <c r="F8" s="1"/>
      <c r="G8" s="4"/>
      <c r="H8" s="1"/>
      <c r="I8" s="1"/>
      <c r="J8" s="21"/>
      <c r="K8" s="21"/>
      <c r="L8" s="21"/>
      <c r="M8" s="21"/>
      <c r="N8" s="21"/>
      <c r="O8" s="22"/>
      <c r="Q8" s="49" t="s">
        <v>20</v>
      </c>
      <c r="R8" s="50" t="s">
        <v>0</v>
      </c>
      <c r="S8" s="51" t="s">
        <v>28</v>
      </c>
      <c r="T8" s="51" t="s">
        <v>29</v>
      </c>
      <c r="U8" s="52" t="s">
        <v>30</v>
      </c>
      <c r="W8" s="42" t="s">
        <v>6</v>
      </c>
      <c r="X8" s="53">
        <v>1.32</v>
      </c>
      <c r="Z8" s="42" t="s">
        <v>32</v>
      </c>
      <c r="AA8" s="53">
        <f>D19*E19</f>
        <v>0</v>
      </c>
      <c r="AE8" s="28"/>
      <c r="AF8" s="28"/>
    </row>
    <row r="9" spans="1:35" ht="15.75" thickTop="1" x14ac:dyDescent="0.25">
      <c r="A9" s="2"/>
      <c r="B9" s="3"/>
      <c r="C9" s="1"/>
      <c r="D9" s="1"/>
      <c r="E9" s="1"/>
      <c r="F9" s="1"/>
      <c r="G9" s="4"/>
      <c r="H9" s="1"/>
      <c r="I9" s="1"/>
      <c r="J9" s="21"/>
      <c r="K9" s="21"/>
      <c r="L9" s="21"/>
      <c r="M9" s="21"/>
      <c r="N9" s="21"/>
      <c r="O9" s="22"/>
      <c r="Q9" s="43" t="s">
        <v>5</v>
      </c>
      <c r="R9" s="44">
        <v>4</v>
      </c>
      <c r="S9" s="44"/>
      <c r="T9" s="44"/>
      <c r="U9" s="45"/>
      <c r="W9" s="43" t="s">
        <v>7</v>
      </c>
      <c r="X9" s="45">
        <v>2.2200000000000002</v>
      </c>
      <c r="Z9" s="43" t="s">
        <v>33</v>
      </c>
      <c r="AA9" s="45">
        <f>D19</f>
        <v>0.3</v>
      </c>
    </row>
    <row r="10" spans="1:35" ht="15.75" thickBot="1" x14ac:dyDescent="0.3">
      <c r="A10" s="2"/>
      <c r="B10" s="3"/>
      <c r="C10" s="1"/>
      <c r="D10" s="16">
        <f>IF(C11=0,0,VLOOKUP($C$11,Volume,3,FALSE))</f>
        <v>0</v>
      </c>
      <c r="E10" s="16">
        <f>IF(C11=0,0,VLOOKUP($C$11,Volume,4,FALSE))</f>
        <v>0</v>
      </c>
      <c r="F10" s="16">
        <f>IF(C11=0,0,VLOOKUP($C$11,Volume,5,FALSE))</f>
        <v>0</v>
      </c>
      <c r="G10" s="17" t="s">
        <v>13</v>
      </c>
      <c r="H10" s="2"/>
      <c r="I10" s="2"/>
      <c r="J10" s="20"/>
      <c r="K10" s="20"/>
      <c r="L10" s="20"/>
      <c r="M10" s="20"/>
      <c r="N10" s="20"/>
      <c r="Q10" s="43" t="s">
        <v>49</v>
      </c>
      <c r="R10" s="44">
        <v>38</v>
      </c>
      <c r="S10" s="44"/>
      <c r="T10" s="44"/>
      <c r="U10" s="45"/>
      <c r="W10" s="43" t="s">
        <v>8</v>
      </c>
      <c r="X10" s="45">
        <v>1.98</v>
      </c>
      <c r="Z10" s="46" t="s">
        <v>34</v>
      </c>
      <c r="AA10" s="48">
        <f>D19</f>
        <v>0.3</v>
      </c>
    </row>
    <row r="11" spans="1:35" x14ac:dyDescent="0.25">
      <c r="A11" s="2"/>
      <c r="B11" s="18" t="s">
        <v>0</v>
      </c>
      <c r="C11" s="35" t="s">
        <v>5</v>
      </c>
      <c r="D11" s="6"/>
      <c r="E11" s="6"/>
      <c r="F11" s="6"/>
      <c r="G11" s="17">
        <f>IF(C11=0,0,VLOOKUP(C11,Volume,2,FALSE))</f>
        <v>4</v>
      </c>
      <c r="H11" s="2"/>
      <c r="I11" s="7"/>
      <c r="J11" s="20"/>
      <c r="K11" s="20"/>
      <c r="L11" s="20"/>
      <c r="M11" s="20"/>
      <c r="N11" s="20"/>
      <c r="Q11" s="43" t="s">
        <v>48</v>
      </c>
      <c r="R11" s="44">
        <v>180</v>
      </c>
      <c r="S11" s="44"/>
      <c r="T11" s="44"/>
      <c r="U11" s="45"/>
      <c r="W11" s="43" t="s">
        <v>47</v>
      </c>
      <c r="X11" s="45">
        <v>1.62</v>
      </c>
    </row>
    <row r="12" spans="1:35" x14ac:dyDescent="0.25">
      <c r="A12" s="2"/>
      <c r="B12" s="3"/>
      <c r="C12" s="1"/>
      <c r="D12" s="1"/>
      <c r="E12" s="1"/>
      <c r="F12" s="1"/>
      <c r="G12" s="4"/>
      <c r="H12" s="2"/>
      <c r="I12" s="2"/>
      <c r="J12" s="20"/>
      <c r="K12" s="20"/>
      <c r="L12" s="20"/>
      <c r="M12" s="20"/>
      <c r="N12" s="20"/>
      <c r="Q12" s="43" t="s">
        <v>21</v>
      </c>
      <c r="R12" s="44">
        <f>3.14*(E11/2)^2*F11</f>
        <v>0</v>
      </c>
      <c r="S12" s="44"/>
      <c r="T12" s="44" t="s">
        <v>22</v>
      </c>
      <c r="U12" s="45" t="s">
        <v>26</v>
      </c>
      <c r="W12" s="43" t="s">
        <v>44</v>
      </c>
      <c r="X12" s="45">
        <v>1</v>
      </c>
      <c r="AH12" s="27"/>
      <c r="AI12" s="27"/>
    </row>
    <row r="13" spans="1:35" x14ac:dyDescent="0.25">
      <c r="A13" s="2"/>
      <c r="B13" s="3"/>
      <c r="C13" s="8"/>
      <c r="D13" s="30" t="str">
        <f>IF(C14="Other","Enter Density","")</f>
        <v/>
      </c>
      <c r="E13" s="16" t="s">
        <v>12</v>
      </c>
      <c r="F13" s="1"/>
      <c r="G13" s="4"/>
      <c r="H13" s="1"/>
      <c r="I13" s="2"/>
      <c r="J13" s="20"/>
      <c r="K13" s="20"/>
      <c r="L13" s="20"/>
      <c r="M13" s="20"/>
      <c r="N13" s="20"/>
      <c r="Q13" s="43" t="s">
        <v>24</v>
      </c>
      <c r="R13" s="44">
        <f>D11*E11*F11</f>
        <v>0</v>
      </c>
      <c r="S13" s="44" t="s">
        <v>25</v>
      </c>
      <c r="T13" s="44" t="s">
        <v>23</v>
      </c>
      <c r="U13" s="45" t="s">
        <v>27</v>
      </c>
      <c r="W13" s="43" t="s">
        <v>46</v>
      </c>
      <c r="X13" s="45">
        <v>1.2</v>
      </c>
      <c r="AH13" s="28"/>
      <c r="AI13" s="28"/>
    </row>
    <row r="14" spans="1:35" x14ac:dyDescent="0.25">
      <c r="A14" s="2"/>
      <c r="B14" s="18" t="s">
        <v>1</v>
      </c>
      <c r="C14" s="9" t="s">
        <v>6</v>
      </c>
      <c r="D14" s="6"/>
      <c r="E14" s="16">
        <f>IF(C14=0,0,VLOOKUP(C14,Density,2,FALSE))</f>
        <v>1.32</v>
      </c>
      <c r="F14" s="1"/>
      <c r="G14" s="4"/>
      <c r="H14" s="2"/>
      <c r="I14" s="2"/>
      <c r="J14" s="20"/>
      <c r="K14" s="20"/>
      <c r="L14" s="20"/>
      <c r="M14" s="20"/>
      <c r="N14" s="20"/>
      <c r="Q14" s="43"/>
      <c r="R14" s="44"/>
      <c r="S14" s="44"/>
      <c r="T14" s="44"/>
      <c r="U14" s="45"/>
      <c r="W14" s="43"/>
      <c r="X14" s="45"/>
    </row>
    <row r="15" spans="1:35" ht="15.75" thickBot="1" x14ac:dyDescent="0.3">
      <c r="A15" s="2"/>
      <c r="B15" s="18"/>
      <c r="C15" s="1"/>
      <c r="D15" s="1"/>
      <c r="E15" s="1"/>
      <c r="F15" s="1"/>
      <c r="G15" s="10"/>
      <c r="H15" s="2"/>
      <c r="I15" s="2"/>
      <c r="J15" s="20"/>
      <c r="K15" s="20"/>
      <c r="L15" s="20"/>
      <c r="M15" s="20"/>
      <c r="N15" s="20"/>
      <c r="Q15" s="46"/>
      <c r="R15" s="47"/>
      <c r="S15" s="47"/>
      <c r="T15" s="47"/>
      <c r="U15" s="48"/>
      <c r="W15" s="46"/>
      <c r="X15" s="48"/>
    </row>
    <row r="16" spans="1:35" x14ac:dyDescent="0.25">
      <c r="A16" s="2"/>
      <c r="B16" s="18" t="s">
        <v>2</v>
      </c>
      <c r="C16" s="11">
        <v>16</v>
      </c>
      <c r="D16" s="9" t="s">
        <v>45</v>
      </c>
      <c r="E16" s="8"/>
      <c r="F16" s="8"/>
      <c r="G16" s="10"/>
      <c r="H16" s="2"/>
      <c r="I16" s="2"/>
      <c r="J16" s="20"/>
      <c r="K16" s="20"/>
      <c r="L16" s="20"/>
      <c r="M16" s="20"/>
      <c r="N16" s="20"/>
    </row>
    <row r="17" spans="1:35" x14ac:dyDescent="0.25">
      <c r="A17" s="2"/>
      <c r="B17" s="3"/>
      <c r="C17" s="8"/>
      <c r="D17" s="1"/>
      <c r="E17" s="8"/>
      <c r="F17" s="8"/>
      <c r="G17" s="10"/>
      <c r="H17" s="2"/>
      <c r="I17" s="2"/>
      <c r="J17" s="20"/>
      <c r="K17" s="20"/>
      <c r="L17" s="20"/>
      <c r="M17" s="20"/>
      <c r="N17" s="20"/>
      <c r="AH17" s="29"/>
      <c r="AI17" s="29"/>
    </row>
    <row r="18" spans="1:35" x14ac:dyDescent="0.25">
      <c r="A18" s="2"/>
      <c r="B18" s="3"/>
      <c r="C18" s="1"/>
      <c r="D18" s="16" t="str">
        <f>IF(C19="point","Row Spacing, m",IF(C19="band","Row Spacing, m",IF(C19="Broadcast","Application Width, m","")))</f>
        <v>Row Spacing, m</v>
      </c>
      <c r="E18" s="16" t="str">
        <f>IF(C19="point","Point Spacing, m","")</f>
        <v/>
      </c>
      <c r="F18" s="1"/>
      <c r="G18" s="10"/>
      <c r="H18" s="2"/>
      <c r="I18" s="2"/>
      <c r="J18" s="20"/>
      <c r="K18" s="20"/>
      <c r="L18" s="20"/>
      <c r="M18" s="20"/>
      <c r="N18" s="20"/>
    </row>
    <row r="19" spans="1:35" x14ac:dyDescent="0.25">
      <c r="A19" s="2"/>
      <c r="B19" s="18" t="s">
        <v>3</v>
      </c>
      <c r="C19" s="5" t="s">
        <v>38</v>
      </c>
      <c r="D19" s="6">
        <v>0.3</v>
      </c>
      <c r="E19" s="6"/>
      <c r="F19" s="1"/>
      <c r="G19" s="4"/>
      <c r="H19" s="2"/>
      <c r="I19" s="2"/>
      <c r="J19" s="20"/>
      <c r="K19" s="20"/>
      <c r="L19" s="20"/>
      <c r="M19" s="20"/>
      <c r="N19" s="20"/>
      <c r="Q19" s="38"/>
      <c r="R19" s="38"/>
      <c r="W19" s="36" t="s">
        <v>37</v>
      </c>
    </row>
    <row r="20" spans="1:35" x14ac:dyDescent="0.25">
      <c r="A20" s="2"/>
      <c r="B20" s="3"/>
      <c r="C20" s="1"/>
      <c r="D20" s="1"/>
      <c r="E20" s="1"/>
      <c r="F20" s="1"/>
      <c r="G20" s="4"/>
      <c r="H20" s="2"/>
      <c r="I20" s="2"/>
      <c r="J20" s="20"/>
      <c r="K20" s="20"/>
      <c r="L20" s="20"/>
      <c r="M20" s="20"/>
      <c r="N20" s="20"/>
      <c r="W20" s="39" t="s">
        <v>0</v>
      </c>
      <c r="X20" s="40">
        <f>VLOOKUP(C11,Volume,2,FALSE)</f>
        <v>4</v>
      </c>
    </row>
    <row r="21" spans="1:35" x14ac:dyDescent="0.25">
      <c r="A21" s="2"/>
      <c r="B21" s="12"/>
      <c r="C21" s="16" t="str">
        <f>IF(C19="Point","Points/container","Meters/container")</f>
        <v>Meters/container</v>
      </c>
      <c r="D21" s="37">
        <f>IF(C11=0,"Choose a method to calculate volume",IF(C16=0,"Enter a fertilizer rate",IF(C14=0,"Enter fertilizer type",IF(X20=0,"Enter volume data",IF(C19=0,"Enter 'Application Method'",IF(X22=0,"Enter 'Application Method' data",(X20/(X23/10*X22))*X21))))))</f>
        <v>4.4515420619999997</v>
      </c>
      <c r="E21" s="1"/>
      <c r="F21" s="1"/>
      <c r="G21" s="4"/>
      <c r="H21" s="2"/>
      <c r="I21" s="2"/>
      <c r="J21" s="20"/>
      <c r="K21" s="20"/>
      <c r="L21" s="20"/>
      <c r="M21" s="20"/>
      <c r="N21" s="20"/>
      <c r="W21" s="39" t="s">
        <v>35</v>
      </c>
      <c r="X21" s="40">
        <f>IF(C14=0,0,VLOOKUP(C14,Density,2,FALSE))</f>
        <v>1.32</v>
      </c>
    </row>
    <row r="22" spans="1:35" ht="15.75" thickBot="1" x14ac:dyDescent="0.3">
      <c r="A22" s="2"/>
      <c r="B22" s="13"/>
      <c r="C22" s="14"/>
      <c r="D22" s="14"/>
      <c r="E22" s="14"/>
      <c r="F22" s="14"/>
      <c r="G22" s="15"/>
      <c r="H22" s="2"/>
      <c r="I22" s="2"/>
      <c r="J22" s="20"/>
      <c r="K22" s="20"/>
      <c r="L22" s="20"/>
      <c r="M22" s="20"/>
      <c r="N22" s="20"/>
      <c r="W22" s="39" t="s">
        <v>3</v>
      </c>
      <c r="X22" s="41">
        <f>IF(C19="point",D19*E19,IF(C19="band",D19,IF(C19="broadcast",D19,"")))</f>
        <v>0.3</v>
      </c>
    </row>
    <row r="23" spans="1:35" ht="15.75" thickTop="1" x14ac:dyDescent="0.25">
      <c r="A23" s="2"/>
      <c r="B23" s="2"/>
      <c r="C23" s="2"/>
      <c r="D23" s="2"/>
      <c r="E23" s="2"/>
      <c r="F23" s="2"/>
      <c r="G23" s="1"/>
      <c r="H23" s="2"/>
      <c r="I23" s="2"/>
      <c r="J23" s="20"/>
      <c r="K23" s="20"/>
      <c r="L23" s="20"/>
      <c r="M23" s="20"/>
      <c r="N23" s="20"/>
      <c r="W23" s="39" t="s">
        <v>36</v>
      </c>
      <c r="X23" s="40">
        <f>IF(D16="kg/ha",C16,IF(D16="kg/acre",C16/0.404685642,""))</f>
        <v>39.536861058193907</v>
      </c>
    </row>
    <row r="24" spans="1:35" x14ac:dyDescent="0.25">
      <c r="A24" s="2"/>
      <c r="B24" s="2"/>
      <c r="C24" s="2"/>
      <c r="D24" s="2"/>
      <c r="F24" s="1"/>
      <c r="G24" s="2"/>
      <c r="H24" s="1"/>
      <c r="I24" s="1"/>
      <c r="J24" s="21"/>
      <c r="K24" s="21"/>
      <c r="L24" s="20"/>
      <c r="M24" s="20"/>
      <c r="N24" s="20"/>
      <c r="Q24" s="38"/>
      <c r="R24" s="38"/>
    </row>
    <row r="25" spans="1:35" x14ac:dyDescent="0.25">
      <c r="A25" s="20"/>
      <c r="B25" s="20"/>
      <c r="C25" s="20"/>
      <c r="E25" s="20"/>
      <c r="F25" s="2"/>
      <c r="G25" s="20"/>
      <c r="H25" s="20"/>
      <c r="I25" s="20"/>
      <c r="J25" s="20"/>
      <c r="K25" s="20"/>
      <c r="L25" s="20"/>
      <c r="M25" s="20"/>
      <c r="N25" s="20"/>
    </row>
    <row r="26" spans="1:35" x14ac:dyDescent="0.25">
      <c r="A26" s="20"/>
      <c r="B26" s="20"/>
      <c r="C26" s="20"/>
      <c r="D26" s="20"/>
      <c r="E26" s="20"/>
      <c r="F26" s="20"/>
      <c r="G26" s="20"/>
      <c r="H26" s="20"/>
      <c r="I26" s="20"/>
      <c r="J26" s="20"/>
      <c r="K26" s="20"/>
      <c r="L26" s="20"/>
      <c r="M26" s="20"/>
      <c r="N26" s="20"/>
    </row>
    <row r="27" spans="1:35" x14ac:dyDescent="0.25">
      <c r="A27" s="20"/>
      <c r="B27" s="20"/>
      <c r="C27" s="20"/>
      <c r="D27" s="20"/>
      <c r="E27" s="20"/>
      <c r="F27" s="20"/>
      <c r="G27" s="20"/>
      <c r="H27" s="20"/>
      <c r="I27" s="20"/>
      <c r="J27" s="20"/>
      <c r="K27" s="20"/>
      <c r="L27" s="20"/>
      <c r="M27" s="20"/>
      <c r="N27" s="20"/>
    </row>
    <row r="28" spans="1:35" x14ac:dyDescent="0.25">
      <c r="A28" s="20"/>
      <c r="B28" s="20"/>
      <c r="C28" s="20"/>
      <c r="D28" s="20"/>
      <c r="E28" s="20"/>
      <c r="F28" s="20"/>
      <c r="G28" s="20"/>
      <c r="H28" s="20"/>
      <c r="I28" s="20"/>
      <c r="J28" s="20"/>
      <c r="K28" s="20"/>
      <c r="L28" s="20"/>
      <c r="M28" s="20"/>
      <c r="N28" s="20"/>
    </row>
    <row r="29" spans="1:35" x14ac:dyDescent="0.25">
      <c r="A29" s="20"/>
      <c r="B29" s="20"/>
      <c r="D29" s="20"/>
      <c r="F29" s="20"/>
      <c r="G29" s="20"/>
      <c r="H29" s="20"/>
      <c r="I29" s="20"/>
      <c r="J29" s="20"/>
      <c r="K29" s="20"/>
      <c r="L29" s="20"/>
      <c r="M29" s="20"/>
      <c r="N29" s="20"/>
    </row>
    <row r="30" spans="1:35" x14ac:dyDescent="0.25">
      <c r="A30" s="20"/>
      <c r="B30" s="20"/>
      <c r="C30" s="20"/>
      <c r="D30" s="20"/>
      <c r="E30" s="20"/>
      <c r="F30" s="20"/>
      <c r="G30" s="20"/>
      <c r="H30" s="20"/>
      <c r="I30" s="20"/>
      <c r="J30" s="20"/>
      <c r="K30" s="20"/>
      <c r="L30" s="20"/>
      <c r="M30" s="20"/>
      <c r="N30" s="20"/>
    </row>
    <row r="31" spans="1:35" x14ac:dyDescent="0.25">
      <c r="A31" s="20"/>
      <c r="B31" s="20"/>
      <c r="C31" s="20"/>
      <c r="D31" s="20"/>
      <c r="E31" s="20"/>
      <c r="F31" s="20"/>
      <c r="G31" s="20"/>
      <c r="H31" s="20"/>
      <c r="I31" s="20"/>
      <c r="J31" s="20"/>
      <c r="K31" s="20"/>
      <c r="L31" s="20"/>
      <c r="M31" s="20"/>
      <c r="N31" s="20"/>
    </row>
    <row r="32" spans="1:35" x14ac:dyDescent="0.25">
      <c r="A32" s="20"/>
      <c r="B32" s="20"/>
      <c r="C32" s="20"/>
      <c r="D32" s="20"/>
      <c r="E32" s="20"/>
      <c r="F32" s="20"/>
      <c r="G32" s="20"/>
      <c r="H32" s="20"/>
      <c r="I32" s="20"/>
      <c r="J32" s="20"/>
      <c r="K32" s="20"/>
      <c r="L32" s="20"/>
      <c r="M32" s="20"/>
      <c r="N32" s="20"/>
    </row>
    <row r="33" spans="1:14" x14ac:dyDescent="0.25">
      <c r="A33" s="20"/>
      <c r="B33" s="20"/>
      <c r="C33" s="20"/>
      <c r="D33" s="20"/>
      <c r="E33" s="20"/>
      <c r="F33" s="20"/>
      <c r="G33" s="20"/>
      <c r="H33" s="20"/>
      <c r="I33" s="20"/>
      <c r="J33" s="20"/>
      <c r="K33" s="20"/>
      <c r="L33" s="20"/>
      <c r="M33" s="20"/>
      <c r="N33" s="20"/>
    </row>
    <row r="34" spans="1:14" x14ac:dyDescent="0.25">
      <c r="A34" s="20"/>
      <c r="B34" s="20"/>
      <c r="C34" s="20"/>
      <c r="D34" s="20"/>
      <c r="E34" s="20"/>
      <c r="F34" s="20"/>
      <c r="G34" s="20"/>
      <c r="H34" s="20"/>
      <c r="I34" s="20"/>
      <c r="J34" s="20"/>
      <c r="K34" s="20"/>
      <c r="L34" s="20"/>
      <c r="M34" s="20"/>
      <c r="N34" s="20"/>
    </row>
    <row r="35" spans="1:14" x14ac:dyDescent="0.25">
      <c r="B35" s="20"/>
      <c r="C35" s="20"/>
      <c r="D35" s="20"/>
      <c r="E35" s="20"/>
      <c r="F35" s="20"/>
      <c r="H35" s="20"/>
      <c r="I35" s="20"/>
      <c r="J35" s="20"/>
      <c r="K35" s="20"/>
      <c r="L35" s="20"/>
      <c r="M35" s="20"/>
      <c r="N35" s="20"/>
    </row>
    <row r="36" spans="1:14" x14ac:dyDescent="0.25">
      <c r="B36" s="20"/>
      <c r="C36" s="20"/>
      <c r="D36" s="20"/>
      <c r="E36" s="20"/>
      <c r="F36" s="20"/>
      <c r="G36" s="20"/>
      <c r="H36" s="20"/>
      <c r="I36" s="20"/>
      <c r="J36" s="20"/>
      <c r="K36" s="20"/>
      <c r="L36" s="20"/>
      <c r="M36" s="20"/>
      <c r="N36" s="20"/>
    </row>
    <row r="37" spans="1:14" x14ac:dyDescent="0.25">
      <c r="B37" s="20"/>
      <c r="C37" s="20"/>
      <c r="D37" s="20"/>
      <c r="E37" s="20"/>
      <c r="F37" s="20"/>
      <c r="G37" s="20"/>
      <c r="H37" s="20"/>
      <c r="I37" s="20"/>
      <c r="J37" s="20"/>
      <c r="K37" s="20"/>
      <c r="L37" s="20"/>
      <c r="M37" s="20"/>
      <c r="N37" s="20"/>
    </row>
    <row r="38" spans="1:14" x14ac:dyDescent="0.25">
      <c r="B38" s="20"/>
      <c r="C38" s="20"/>
      <c r="D38" s="20"/>
      <c r="E38" s="20"/>
      <c r="F38" s="20"/>
      <c r="G38" s="20"/>
      <c r="H38" s="20"/>
      <c r="I38" s="20"/>
      <c r="J38" s="20"/>
      <c r="K38" s="20"/>
      <c r="L38" s="20"/>
      <c r="M38" s="20"/>
      <c r="N38" s="20"/>
    </row>
    <row r="39" spans="1:14" x14ac:dyDescent="0.25">
      <c r="B39" s="20"/>
      <c r="C39" s="20"/>
      <c r="D39" s="20"/>
      <c r="E39" s="20"/>
      <c r="F39" s="20"/>
      <c r="G39" s="20"/>
      <c r="H39" s="20"/>
      <c r="I39" s="20"/>
      <c r="J39" s="20"/>
      <c r="K39" s="20"/>
      <c r="L39" s="20"/>
      <c r="M39" s="20"/>
      <c r="N39" s="20"/>
    </row>
  </sheetData>
  <sheetProtection password="CA89" sheet="1" objects="1" scenarios="1"/>
  <dataConsolidate/>
  <dataValidations count="5">
    <dataValidation type="list" allowBlank="1" showInputMessage="1" showErrorMessage="1" sqref="C11">
      <formula1>$Q$9:$Q$15</formula1>
    </dataValidation>
    <dataValidation type="list" allowBlank="1" showInputMessage="1" showErrorMessage="1" sqref="C14">
      <formula1>$W$8:$W$15</formula1>
    </dataValidation>
    <dataValidation type="list" allowBlank="1" showInputMessage="1" showErrorMessage="1" sqref="C19">
      <formula1>"point,band,broadcast"</formula1>
    </dataValidation>
    <dataValidation type="list" allowBlank="1" showInputMessage="1" showErrorMessage="1" sqref="D16">
      <formula1>"kg/acre,kg/ha"</formula1>
    </dataValidation>
    <dataValidation type="list" allowBlank="1" showDropDown="1" showInputMessage="1" showErrorMessage="1" sqref="E16:F16">
      <formula1>"kg/acre,kg/ha"</formula1>
    </dataValidation>
  </dataValidation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Instructions</vt:lpstr>
      <vt:lpstr>Calibration</vt:lpstr>
      <vt:lpstr>Density</vt:lpstr>
      <vt:lpstr>Volume</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snr</dc:creator>
  <cp:lastModifiedBy>reviewer</cp:lastModifiedBy>
  <dcterms:created xsi:type="dcterms:W3CDTF">2014-07-14T14:05:02Z</dcterms:created>
  <dcterms:modified xsi:type="dcterms:W3CDTF">2016-02-22T14:06:16Z</dcterms:modified>
</cp:coreProperties>
</file>